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N:\FINANCE\Finance Active Files\Restricted Funds\HEERF Reporting\June 2023 HEERF Reporting\"/>
    </mc:Choice>
  </mc:AlternateContent>
  <xr:revisionPtr revIDLastSave="0" documentId="13_ncr:1_{B3CCB3A2-92D2-4908-8F91-28FACAE9A9C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Jun 30 2023" sheetId="6" r:id="rId1"/>
    <sheet name="Mar 31 2023" sheetId="5" r:id="rId2"/>
    <sheet name="Dec 31 2022" sheetId="4" r:id="rId3"/>
    <sheet name="Sept 30 2022 (2)" sheetId="3" r:id="rId4"/>
    <sheet name="Sept 30 2022" sheetId="2" r:id="rId5"/>
    <sheet name="June 30 2022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6" l="1"/>
  <c r="I15" i="6"/>
  <c r="I13" i="6"/>
  <c r="F11" i="6"/>
  <c r="F19" i="6" s="1"/>
  <c r="B11" i="6"/>
  <c r="B19" i="6" s="1"/>
  <c r="H8" i="6"/>
  <c r="G8" i="6"/>
  <c r="F8" i="6"/>
  <c r="D8" i="6"/>
  <c r="C8" i="6"/>
  <c r="B8" i="6"/>
  <c r="I17" i="5"/>
  <c r="I15" i="5"/>
  <c r="I13" i="5"/>
  <c r="F11" i="5"/>
  <c r="F19" i="5" s="1"/>
  <c r="H8" i="5"/>
  <c r="G8" i="5"/>
  <c r="F8" i="5"/>
  <c r="D8" i="5"/>
  <c r="B8" i="5"/>
  <c r="B11" i="5"/>
  <c r="I11" i="6" l="1"/>
  <c r="I19" i="6" s="1"/>
  <c r="B19" i="5"/>
  <c r="I11" i="5"/>
  <c r="I19" i="5" s="1"/>
  <c r="C8" i="5"/>
  <c r="C5" i="4"/>
  <c r="I17" i="4" l="1"/>
  <c r="I15" i="4"/>
  <c r="I13" i="4"/>
  <c r="F11" i="4"/>
  <c r="F19" i="4" s="1"/>
  <c r="B11" i="4"/>
  <c r="B19" i="4" s="1"/>
  <c r="H8" i="4"/>
  <c r="G8" i="4"/>
  <c r="F8" i="4"/>
  <c r="D8" i="4"/>
  <c r="C8" i="4"/>
  <c r="B8" i="4"/>
  <c r="I11" i="4" l="1"/>
  <c r="I19" i="4" s="1"/>
  <c r="I17" i="3"/>
  <c r="I15" i="3"/>
  <c r="I13" i="3"/>
  <c r="H8" i="3"/>
  <c r="G8" i="3"/>
  <c r="F8" i="3"/>
  <c r="C8" i="3"/>
  <c r="F11" i="3"/>
  <c r="F19" i="3" s="1"/>
  <c r="F24" i="3" s="1"/>
  <c r="D8" i="3"/>
  <c r="B5" i="3"/>
  <c r="B11" i="3" s="1"/>
  <c r="B19" i="3" l="1"/>
  <c r="B24" i="3" s="1"/>
  <c r="I11" i="3"/>
  <c r="I19" i="3" s="1"/>
  <c r="B8" i="3"/>
  <c r="H5" i="2"/>
  <c r="H8" i="2" s="1"/>
  <c r="C8" i="2"/>
  <c r="B5" i="2"/>
  <c r="I17" i="2"/>
  <c r="G5" i="2"/>
  <c r="G8" i="2" s="1"/>
  <c r="F8" i="2"/>
  <c r="D5" i="2"/>
  <c r="B8" i="2"/>
  <c r="I15" i="2"/>
  <c r="I13" i="2"/>
  <c r="B11" i="2" l="1"/>
  <c r="B19" i="2" s="1"/>
  <c r="F11" i="2"/>
  <c r="F19" i="2" s="1"/>
  <c r="D8" i="2"/>
  <c r="I12" i="1"/>
  <c r="I14" i="1"/>
  <c r="C7" i="1"/>
  <c r="D7" i="1"/>
  <c r="F7" i="1"/>
  <c r="G7" i="1"/>
  <c r="H7" i="1"/>
  <c r="I11" i="2" l="1"/>
  <c r="I19" i="2" s="1"/>
  <c r="B7" i="1"/>
  <c r="F10" i="1"/>
  <c r="F16" i="1" s="1"/>
  <c r="B10" i="1"/>
  <c r="B16" i="1" s="1"/>
  <c r="I10" i="1" l="1"/>
  <c r="I16" i="1" s="1"/>
</calcChain>
</file>

<file path=xl/sharedStrings.xml><?xml version="1.0" encoding="utf-8"?>
<sst xmlns="http://schemas.openxmlformats.org/spreadsheetml/2006/main" count="60" uniqueCount="36">
  <si>
    <t>HEERF Institutional Funds</t>
  </si>
  <si>
    <t>HEERF HBCU Funds</t>
  </si>
  <si>
    <t>Total Expenditures for FY2022 
(All HEERF Funds)</t>
  </si>
  <si>
    <t>Total Reported on 
2021 4th Quarter Report</t>
  </si>
  <si>
    <t>Total Reported on 
2022 1st Quarter Report</t>
  </si>
  <si>
    <t>Total to be Reported on 
2022 2nd Quarter Report</t>
  </si>
  <si>
    <t>Sub Fund Totals 3/31/2022</t>
  </si>
  <si>
    <t>Total Expenditures per Sub Fund 
6/30/2022</t>
  </si>
  <si>
    <t>Total Actual Expenditures for 
4/1/2022 - 6/30/2022</t>
  </si>
  <si>
    <t>Sub Fund Totals 6/30/2022</t>
  </si>
  <si>
    <t>Total Actual Expenditures for 
7/1/2022 - 9/30/2022</t>
  </si>
  <si>
    <t>Total Reported on
2022 2nd Quarter Report</t>
  </si>
  <si>
    <t>Total to be Reported on 
2022 3rd Quarter Report</t>
  </si>
  <si>
    <t>Total Expenditures per Sub Fund 
9/30/2022 (Inc. AP)</t>
  </si>
  <si>
    <t>HEERF Quarterly Report Information 7/1/2022 - 9/30/2022</t>
  </si>
  <si>
    <t>HEERF Quarterly Report Information 7/1/2022 - 9/30/2022 (revised 11/2/2022)</t>
  </si>
  <si>
    <t>Previously Reported</t>
  </si>
  <si>
    <t>Difference</t>
  </si>
  <si>
    <t>HEERF Quarterly Report Information 10/1/2022 - 12/31/2022</t>
  </si>
  <si>
    <t>Total Expenditures per Sub Fund 
12/31/2022</t>
  </si>
  <si>
    <t>Total Actual Expenditures for 
10/1/2022 - 12/31/2022</t>
  </si>
  <si>
    <t>Total Expenditures for FY2023 
(All HEERF Funds)</t>
  </si>
  <si>
    <t xml:space="preserve">Sub Fund Totals </t>
  </si>
  <si>
    <t>Total to be Reported 
2022 4th Quarter Report</t>
  </si>
  <si>
    <t>HEERF Quarterly Report Information 1/1/2023 - 3/31/2023</t>
  </si>
  <si>
    <t>Total Expenditures per Sub Fund 
3/31/2023</t>
  </si>
  <si>
    <t>Sub Fund Totals 12/31/2022</t>
  </si>
  <si>
    <t>Total Actual Expenditures for 
1/1/2023 - 3/31/2023</t>
  </si>
  <si>
    <t>Total Reported on
2022 4th Quarter Report</t>
  </si>
  <si>
    <t>Total to be Reported 
2023 1st Quarter Report</t>
  </si>
  <si>
    <t>HEERF Quarterly Report Information 4/1/2023 - 6/30/2023</t>
  </si>
  <si>
    <t>Total Expenditures per Sub Fund 
6/30/2023</t>
  </si>
  <si>
    <t>Sub Fund Totals 3/31/2023</t>
  </si>
  <si>
    <t>4/1/2023 - 6/30/2023</t>
  </si>
  <si>
    <t>Total Reported on
2023 1st Quarter Report</t>
  </si>
  <si>
    <t>Total to be Reported 
2023 2nd Quarter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</si>
</sst>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4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3" fontId="0" fillId="0" borderId="1" xfId="1" applyFont="1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0" fontId="0" fillId="0" borderId="12" xfId="0" applyBorder="1" applyAlignment="1">
      <alignment horizontal="center"/>
    </xf>
    <xf numFmtId="43" fontId="0" fillId="0" borderId="13" xfId="1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/>
    <xf numFmtId="43" fontId="1" fillId="0" borderId="1" xfId="1" applyFont="1" applyBorder="1" applyAlignment="1">
      <alignment horizontal="center" vertical="center"/>
    </xf>
    <xf numFmtId="43" fontId="1" fillId="0" borderId="12" xfId="1" applyFont="1" applyBorder="1" applyAlignment="1">
      <alignment horizontal="center" vertical="center"/>
    </xf>
    <xf numFmtId="43" fontId="1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0" fillId="0" borderId="10" xfId="1" applyFont="1" applyBorder="1" applyAlignment="1">
      <alignment horizontal="center" vertical="center"/>
    </xf>
    <xf numFmtId="43" fontId="0" fillId="0" borderId="11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0" fillId="0" borderId="1" xfId="1" applyFont="1" applyBorder="1" applyAlignment="1">
      <alignment horizont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BF0C5-EF1C-4A08-9ECA-DC539355485E}">
  <dimension ref="A1:K21"/>
  <sheetViews>
    <sheetView tabSelected="1" workbookViewId="0">
      <selection sqref="A1:J1"/>
    </sheetView>
  </sheetViews>
  <sheetFormatPr defaultRowHeight="15.6" x14ac:dyDescent="0.3"/>
  <cols>
    <col min="1" max="1" width="27.69921875" style="1" customWidth="1"/>
    <col min="2" max="2" width="14.09765625" bestFit="1" customWidth="1"/>
    <col min="3" max="3" width="12.69921875" customWidth="1"/>
    <col min="4" max="4" width="13.796875" customWidth="1"/>
    <col min="5" max="5" width="2.5" customWidth="1"/>
    <col min="6" max="6" width="14.09765625" bestFit="1" customWidth="1"/>
    <col min="7" max="7" width="12.296875" bestFit="1" customWidth="1"/>
    <col min="8" max="8" width="13.796875" customWidth="1"/>
    <col min="9" max="9" width="2.69921875" customWidth="1"/>
    <col min="10" max="10" width="11.3984375" customWidth="1"/>
  </cols>
  <sheetData>
    <row r="1" spans="1:10" ht="18" x14ac:dyDescent="0.3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</row>
    <row r="3" spans="1:10" x14ac:dyDescent="0.3">
      <c r="B3" s="35" t="s">
        <v>0</v>
      </c>
      <c r="C3" s="36"/>
      <c r="D3" s="37"/>
      <c r="E3" s="8"/>
      <c r="F3" s="35" t="s">
        <v>1</v>
      </c>
      <c r="G3" s="36"/>
      <c r="H3" s="37"/>
    </row>
    <row r="4" spans="1:10" s="1" customFormat="1" x14ac:dyDescent="0.3">
      <c r="B4" s="9">
        <v>212000</v>
      </c>
      <c r="C4" s="10">
        <v>212010</v>
      </c>
      <c r="D4" s="11">
        <v>212020</v>
      </c>
      <c r="E4" s="12"/>
      <c r="F4" s="13">
        <v>212200</v>
      </c>
      <c r="G4" s="14">
        <v>212210</v>
      </c>
      <c r="H4" s="15">
        <v>212220</v>
      </c>
    </row>
    <row r="5" spans="1:10" ht="31.2" x14ac:dyDescent="0.3">
      <c r="A5" s="4" t="s">
        <v>31</v>
      </c>
      <c r="B5" s="5">
        <v>0</v>
      </c>
      <c r="C5" s="5">
        <v>256257.7</v>
      </c>
      <c r="D5" s="5">
        <v>3308538.42</v>
      </c>
      <c r="E5" s="3"/>
      <c r="F5" s="5">
        <v>120898.58</v>
      </c>
      <c r="G5" s="5">
        <v>310763.8</v>
      </c>
      <c r="H5" s="5">
        <v>454989.72</v>
      </c>
      <c r="I5" s="2"/>
      <c r="J5" s="2"/>
    </row>
    <row r="6" spans="1:10" x14ac:dyDescent="0.3">
      <c r="A6" s="38" t="s">
        <v>32</v>
      </c>
      <c r="B6" s="25">
        <v>0</v>
      </c>
      <c r="C6" s="25">
        <v>246085.26</v>
      </c>
      <c r="D6" s="25">
        <v>2490786.39</v>
      </c>
      <c r="E6" s="40"/>
      <c r="F6" s="27">
        <v>116550</v>
      </c>
      <c r="G6" s="27">
        <v>98263</v>
      </c>
      <c r="H6" s="27">
        <v>67507.56</v>
      </c>
      <c r="I6" s="2"/>
      <c r="J6" s="2"/>
    </row>
    <row r="7" spans="1:10" x14ac:dyDescent="0.3">
      <c r="A7" s="39"/>
      <c r="B7" s="26"/>
      <c r="C7" s="26"/>
      <c r="D7" s="26"/>
      <c r="E7" s="40"/>
      <c r="F7" s="27"/>
      <c r="G7" s="27"/>
      <c r="H7" s="27"/>
      <c r="I7" s="2"/>
      <c r="J7" s="2"/>
    </row>
    <row r="8" spans="1:10" x14ac:dyDescent="0.3">
      <c r="A8" s="28" t="s">
        <v>33</v>
      </c>
      <c r="B8" s="30">
        <f>B5-B6</f>
        <v>0</v>
      </c>
      <c r="C8" s="30">
        <f>C5-C6</f>
        <v>10172.440000000002</v>
      </c>
      <c r="D8" s="30">
        <f>D5-D6</f>
        <v>817752.0299999998</v>
      </c>
      <c r="E8" s="32"/>
      <c r="F8" s="33">
        <f>F5-F6</f>
        <v>4348.5800000000017</v>
      </c>
      <c r="G8" s="33">
        <f>G5-G6</f>
        <v>212500.8</v>
      </c>
      <c r="H8" s="33">
        <f>H5-H6</f>
        <v>387482.16</v>
      </c>
      <c r="I8" s="2"/>
      <c r="J8" s="2"/>
    </row>
    <row r="9" spans="1:10" x14ac:dyDescent="0.3">
      <c r="A9" s="29"/>
      <c r="B9" s="31"/>
      <c r="C9" s="31"/>
      <c r="D9" s="31"/>
      <c r="E9" s="32"/>
      <c r="F9" s="33"/>
      <c r="G9" s="33"/>
      <c r="H9" s="33"/>
      <c r="I9" s="2"/>
      <c r="J9" s="2"/>
    </row>
    <row r="10" spans="1:10" x14ac:dyDescent="0.3">
      <c r="A10" s="6"/>
      <c r="B10" s="2"/>
      <c r="C10" s="2"/>
      <c r="D10" s="2"/>
      <c r="E10" s="2"/>
      <c r="F10" s="2"/>
      <c r="G10" s="2"/>
      <c r="H10" s="7"/>
      <c r="I10" s="2"/>
      <c r="J10" s="2"/>
    </row>
    <row r="11" spans="1:10" x14ac:dyDescent="0.3">
      <c r="A11" s="20" t="s">
        <v>21</v>
      </c>
      <c r="B11" s="27">
        <f>B5+C5+D5</f>
        <v>3564796.12</v>
      </c>
      <c r="C11" s="27"/>
      <c r="D11" s="27"/>
      <c r="E11" s="27"/>
      <c r="F11" s="27">
        <f>F5+G5+H5</f>
        <v>886652.1</v>
      </c>
      <c r="G11" s="27"/>
      <c r="H11" s="27"/>
      <c r="I11" s="21">
        <f>B11+F11</f>
        <v>4451448.22</v>
      </c>
      <c r="J11" s="22"/>
    </row>
    <row r="12" spans="1:10" ht="31.2" customHeight="1" x14ac:dyDescent="0.3">
      <c r="A12" s="20"/>
      <c r="B12" s="27"/>
      <c r="C12" s="27"/>
      <c r="D12" s="27"/>
      <c r="E12" s="27"/>
      <c r="F12" s="27"/>
      <c r="G12" s="27"/>
      <c r="H12" s="27"/>
      <c r="I12" s="21"/>
      <c r="J12" s="22"/>
    </row>
    <row r="13" spans="1:10" x14ac:dyDescent="0.3">
      <c r="A13" s="20" t="s">
        <v>28</v>
      </c>
      <c r="B13" s="27">
        <v>1028520.6</v>
      </c>
      <c r="C13" s="27"/>
      <c r="D13" s="27"/>
      <c r="E13" s="27"/>
      <c r="F13" s="27">
        <v>189263</v>
      </c>
      <c r="G13" s="27"/>
      <c r="H13" s="27"/>
      <c r="I13" s="21">
        <f t="shared" ref="I13" si="0">B13+F13</f>
        <v>1217783.6000000001</v>
      </c>
      <c r="J13" s="22"/>
    </row>
    <row r="14" spans="1:10" ht="31.2" customHeight="1" x14ac:dyDescent="0.3">
      <c r="A14" s="20"/>
      <c r="B14" s="27"/>
      <c r="C14" s="27"/>
      <c r="D14" s="27"/>
      <c r="E14" s="27"/>
      <c r="F14" s="27"/>
      <c r="G14" s="27"/>
      <c r="H14" s="27"/>
      <c r="I14" s="21"/>
      <c r="J14" s="22"/>
    </row>
    <row r="15" spans="1:10" x14ac:dyDescent="0.3">
      <c r="A15" s="20" t="s">
        <v>34</v>
      </c>
      <c r="B15" s="27">
        <v>1708351.05</v>
      </c>
      <c r="C15" s="27"/>
      <c r="D15" s="27"/>
      <c r="E15" s="27"/>
      <c r="F15" s="27">
        <v>93057.56</v>
      </c>
      <c r="G15" s="27"/>
      <c r="H15" s="27"/>
      <c r="I15" s="21">
        <f t="shared" ref="I15" si="1">B15+F15</f>
        <v>1801408.61</v>
      </c>
      <c r="J15" s="22"/>
    </row>
    <row r="16" spans="1:10" ht="31.2" customHeight="1" x14ac:dyDescent="0.3">
      <c r="A16" s="20"/>
      <c r="B16" s="27"/>
      <c r="C16" s="27"/>
      <c r="D16" s="27"/>
      <c r="E16" s="27"/>
      <c r="F16" s="27"/>
      <c r="G16" s="27"/>
      <c r="H16" s="27"/>
      <c r="I16" s="21"/>
      <c r="J16" s="22"/>
    </row>
    <row r="17" spans="1:11" ht="15.6" customHeight="1" x14ac:dyDescent="0.3">
      <c r="A17" s="23"/>
      <c r="B17" s="25">
        <v>0</v>
      </c>
      <c r="C17" s="25"/>
      <c r="D17" s="25"/>
      <c r="E17" s="25"/>
      <c r="F17" s="25">
        <v>0</v>
      </c>
      <c r="G17" s="25"/>
      <c r="H17" s="25"/>
      <c r="I17" s="21">
        <f t="shared" ref="I17" si="2">B17+F17</f>
        <v>0</v>
      </c>
      <c r="J17" s="22"/>
    </row>
    <row r="18" spans="1:11" ht="31.2" customHeight="1" x14ac:dyDescent="0.3">
      <c r="A18" s="24"/>
      <c r="B18" s="26"/>
      <c r="C18" s="26"/>
      <c r="D18" s="26"/>
      <c r="E18" s="26"/>
      <c r="F18" s="26"/>
      <c r="G18" s="26"/>
      <c r="H18" s="26"/>
      <c r="I18" s="21"/>
      <c r="J18" s="22"/>
    </row>
    <row r="19" spans="1:11" x14ac:dyDescent="0.3">
      <c r="A19" s="20" t="s">
        <v>35</v>
      </c>
      <c r="B19" s="17">
        <f>B11-B13-B15-B17</f>
        <v>827924.47</v>
      </c>
      <c r="C19" s="17"/>
      <c r="D19" s="17"/>
      <c r="E19" s="17"/>
      <c r="F19" s="17">
        <f>F11-F13-F15-F17</f>
        <v>604331.54</v>
      </c>
      <c r="G19" s="17"/>
      <c r="H19" s="17"/>
      <c r="I19" s="18">
        <f>I11-I13-I15-I17</f>
        <v>1432256.0099999995</v>
      </c>
      <c r="J19" s="19"/>
    </row>
    <row r="20" spans="1:11" ht="31.2" customHeight="1" x14ac:dyDescent="0.3">
      <c r="A20" s="20"/>
      <c r="B20" s="17"/>
      <c r="C20" s="17"/>
      <c r="D20" s="17"/>
      <c r="E20" s="17"/>
      <c r="F20" s="17"/>
      <c r="G20" s="17"/>
      <c r="H20" s="17"/>
      <c r="I20" s="18"/>
      <c r="J20" s="19"/>
    </row>
    <row r="21" spans="1:1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64">
    <mergeCell ref="A1:J1"/>
    <mergeCell ref="B3:D3"/>
    <mergeCell ref="F3:H3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G11:G12"/>
    <mergeCell ref="H11:H12"/>
    <mergeCell ref="I11:J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H13:H14"/>
    <mergeCell ref="I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J18"/>
    <mergeCell ref="G19:G20"/>
    <mergeCell ref="H19:H20"/>
    <mergeCell ref="I19:J20"/>
    <mergeCell ref="A19:A20"/>
    <mergeCell ref="B19:B20"/>
    <mergeCell ref="C19:C20"/>
    <mergeCell ref="D19:D20"/>
    <mergeCell ref="E19:E20"/>
    <mergeCell ref="F19:F20"/>
  </mergeCells>
  <pageMargins left="0" right="0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workbookViewId="0">
      <selection sqref="A1:J1"/>
    </sheetView>
  </sheetViews>
  <sheetFormatPr defaultRowHeight="15.6" x14ac:dyDescent="0.3"/>
  <cols>
    <col min="1" max="1" width="27.69921875" style="1" customWidth="1"/>
    <col min="2" max="2" width="14.09765625" bestFit="1" customWidth="1"/>
    <col min="3" max="3" width="12.69921875" customWidth="1"/>
    <col min="4" max="4" width="13.796875" customWidth="1"/>
    <col min="5" max="5" width="2.5" customWidth="1"/>
    <col min="6" max="6" width="14.09765625" bestFit="1" customWidth="1"/>
    <col min="7" max="7" width="12.296875" bestFit="1" customWidth="1"/>
    <col min="8" max="8" width="13.796875" customWidth="1"/>
    <col min="9" max="9" width="2.69921875" customWidth="1"/>
    <col min="10" max="10" width="11.3984375" customWidth="1"/>
  </cols>
  <sheetData>
    <row r="1" spans="1:10" ht="18" x14ac:dyDescent="0.3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</row>
    <row r="3" spans="1:10" x14ac:dyDescent="0.3">
      <c r="B3" s="35" t="s">
        <v>0</v>
      </c>
      <c r="C3" s="36"/>
      <c r="D3" s="37"/>
      <c r="E3" s="8"/>
      <c r="F3" s="35" t="s">
        <v>1</v>
      </c>
      <c r="G3" s="36"/>
      <c r="H3" s="37"/>
    </row>
    <row r="4" spans="1:10" s="1" customFormat="1" x14ac:dyDescent="0.3">
      <c r="B4" s="9">
        <v>212000</v>
      </c>
      <c r="C4" s="10">
        <v>212010</v>
      </c>
      <c r="D4" s="11">
        <v>212020</v>
      </c>
      <c r="E4" s="12"/>
      <c r="F4" s="13">
        <v>212200</v>
      </c>
      <c r="G4" s="14">
        <v>212210</v>
      </c>
      <c r="H4" s="15">
        <v>212220</v>
      </c>
    </row>
    <row r="5" spans="1:10" ht="31.2" x14ac:dyDescent="0.3">
      <c r="A5" s="4" t="s">
        <v>25</v>
      </c>
      <c r="B5" s="5">
        <v>0</v>
      </c>
      <c r="C5" s="5">
        <v>246085.26</v>
      </c>
      <c r="D5" s="5">
        <v>2490786.39</v>
      </c>
      <c r="E5" s="3"/>
      <c r="F5" s="5">
        <v>116550</v>
      </c>
      <c r="G5" s="5">
        <v>98263</v>
      </c>
      <c r="H5" s="5">
        <v>67507.56</v>
      </c>
      <c r="I5" s="2"/>
      <c r="J5" s="2"/>
    </row>
    <row r="6" spans="1:10" x14ac:dyDescent="0.3">
      <c r="A6" s="38" t="s">
        <v>26</v>
      </c>
      <c r="B6" s="25">
        <v>0</v>
      </c>
      <c r="C6" s="25">
        <v>182983.29</v>
      </c>
      <c r="D6" s="25">
        <v>845537.31</v>
      </c>
      <c r="E6" s="40"/>
      <c r="F6" s="27">
        <v>91000</v>
      </c>
      <c r="G6" s="27">
        <v>98263</v>
      </c>
      <c r="H6" s="27">
        <v>0</v>
      </c>
      <c r="I6" s="2"/>
      <c r="J6" s="2"/>
    </row>
    <row r="7" spans="1:10" x14ac:dyDescent="0.3">
      <c r="A7" s="39"/>
      <c r="B7" s="26"/>
      <c r="C7" s="26"/>
      <c r="D7" s="26"/>
      <c r="E7" s="40"/>
      <c r="F7" s="27"/>
      <c r="G7" s="27"/>
      <c r="H7" s="27"/>
      <c r="I7" s="2"/>
      <c r="J7" s="2"/>
    </row>
    <row r="8" spans="1:10" x14ac:dyDescent="0.3">
      <c r="A8" s="28" t="s">
        <v>27</v>
      </c>
      <c r="B8" s="30">
        <f>B5-B6</f>
        <v>0</v>
      </c>
      <c r="C8" s="30">
        <f>C5-C6</f>
        <v>63101.97</v>
      </c>
      <c r="D8" s="30">
        <f>D5-D6</f>
        <v>1645249.08</v>
      </c>
      <c r="E8" s="32"/>
      <c r="F8" s="33">
        <f>F5-F6</f>
        <v>25550</v>
      </c>
      <c r="G8" s="33">
        <f>G5-G6</f>
        <v>0</v>
      </c>
      <c r="H8" s="33">
        <f>H5-H6</f>
        <v>67507.56</v>
      </c>
      <c r="I8" s="2"/>
      <c r="J8" s="2"/>
    </row>
    <row r="9" spans="1:10" x14ac:dyDescent="0.3">
      <c r="A9" s="29"/>
      <c r="B9" s="31"/>
      <c r="C9" s="31"/>
      <c r="D9" s="31"/>
      <c r="E9" s="32"/>
      <c r="F9" s="33"/>
      <c r="G9" s="33"/>
      <c r="H9" s="33"/>
      <c r="I9" s="2"/>
      <c r="J9" s="2"/>
    </row>
    <row r="10" spans="1:10" x14ac:dyDescent="0.3">
      <c r="A10" s="6"/>
      <c r="B10" s="2"/>
      <c r="C10" s="2"/>
      <c r="D10" s="2"/>
      <c r="E10" s="2"/>
      <c r="F10" s="2"/>
      <c r="G10" s="2"/>
      <c r="H10" s="7"/>
      <c r="I10" s="2"/>
      <c r="J10" s="2"/>
    </row>
    <row r="11" spans="1:10" x14ac:dyDescent="0.3">
      <c r="A11" s="20" t="s">
        <v>21</v>
      </c>
      <c r="B11" s="27">
        <f>B5+C5+D5</f>
        <v>2736871.6500000004</v>
      </c>
      <c r="C11" s="27"/>
      <c r="D11" s="27"/>
      <c r="E11" s="27"/>
      <c r="F11" s="27">
        <f>F5+G5+H5</f>
        <v>282320.56</v>
      </c>
      <c r="G11" s="27"/>
      <c r="H11" s="27"/>
      <c r="I11" s="21">
        <f>B11+F11</f>
        <v>3019192.2100000004</v>
      </c>
      <c r="J11" s="22"/>
    </row>
    <row r="12" spans="1:10" ht="31.2" customHeight="1" x14ac:dyDescent="0.3">
      <c r="A12" s="20"/>
      <c r="B12" s="27"/>
      <c r="C12" s="27"/>
      <c r="D12" s="27"/>
      <c r="E12" s="27"/>
      <c r="F12" s="27"/>
      <c r="G12" s="27"/>
      <c r="H12" s="27"/>
      <c r="I12" s="21"/>
      <c r="J12" s="22"/>
    </row>
    <row r="13" spans="1:10" x14ac:dyDescent="0.3">
      <c r="A13" s="20" t="s">
        <v>28</v>
      </c>
      <c r="B13" s="27">
        <v>1028520.6</v>
      </c>
      <c r="C13" s="27"/>
      <c r="D13" s="27"/>
      <c r="E13" s="27"/>
      <c r="F13" s="27">
        <v>189263</v>
      </c>
      <c r="G13" s="27"/>
      <c r="H13" s="27"/>
      <c r="I13" s="21">
        <f t="shared" ref="I13" si="0">B13+F13</f>
        <v>1217783.6000000001</v>
      </c>
      <c r="J13" s="22"/>
    </row>
    <row r="14" spans="1:10" ht="31.2" customHeight="1" x14ac:dyDescent="0.3">
      <c r="A14" s="20"/>
      <c r="B14" s="27"/>
      <c r="C14" s="27"/>
      <c r="D14" s="27"/>
      <c r="E14" s="27"/>
      <c r="F14" s="27"/>
      <c r="G14" s="27"/>
      <c r="H14" s="27"/>
      <c r="I14" s="21"/>
      <c r="J14" s="22"/>
    </row>
    <row r="15" spans="1:10" x14ac:dyDescent="0.3">
      <c r="A15" s="20"/>
      <c r="B15" s="27">
        <v>0</v>
      </c>
      <c r="C15" s="27"/>
      <c r="D15" s="27"/>
      <c r="E15" s="27"/>
      <c r="F15" s="27">
        <v>0</v>
      </c>
      <c r="G15" s="27"/>
      <c r="H15" s="27"/>
      <c r="I15" s="21">
        <f t="shared" ref="I15" si="1">B15+F15</f>
        <v>0</v>
      </c>
      <c r="J15" s="22"/>
    </row>
    <row r="16" spans="1:10" ht="31.2" customHeight="1" x14ac:dyDescent="0.3">
      <c r="A16" s="20"/>
      <c r="B16" s="27"/>
      <c r="C16" s="27"/>
      <c r="D16" s="27"/>
      <c r="E16" s="27"/>
      <c r="F16" s="27"/>
      <c r="G16" s="27"/>
      <c r="H16" s="27"/>
      <c r="I16" s="21"/>
      <c r="J16" s="22"/>
    </row>
    <row r="17" spans="1:11" ht="15.6" customHeight="1" x14ac:dyDescent="0.3">
      <c r="A17" s="23"/>
      <c r="B17" s="25">
        <v>0</v>
      </c>
      <c r="C17" s="25"/>
      <c r="D17" s="25"/>
      <c r="E17" s="25"/>
      <c r="F17" s="25">
        <v>0</v>
      </c>
      <c r="G17" s="25"/>
      <c r="H17" s="25"/>
      <c r="I17" s="21">
        <f t="shared" ref="I17" si="2">B17+F17</f>
        <v>0</v>
      </c>
      <c r="J17" s="22"/>
    </row>
    <row r="18" spans="1:11" ht="31.2" customHeight="1" x14ac:dyDescent="0.3">
      <c r="A18" s="24"/>
      <c r="B18" s="26"/>
      <c r="C18" s="26"/>
      <c r="D18" s="26"/>
      <c r="E18" s="26"/>
      <c r="F18" s="26"/>
      <c r="G18" s="26"/>
      <c r="H18" s="26"/>
      <c r="I18" s="21"/>
      <c r="J18" s="22"/>
    </row>
    <row r="19" spans="1:11" x14ac:dyDescent="0.3">
      <c r="A19" s="20" t="s">
        <v>29</v>
      </c>
      <c r="B19" s="17">
        <f>B11-B13-B15-B17</f>
        <v>1708351.0500000003</v>
      </c>
      <c r="C19" s="17"/>
      <c r="D19" s="17"/>
      <c r="E19" s="17"/>
      <c r="F19" s="17">
        <f>F11-F13-F15-F17</f>
        <v>93057.56</v>
      </c>
      <c r="G19" s="17"/>
      <c r="H19" s="17"/>
      <c r="I19" s="18">
        <f>I11-I13-I15-I17</f>
        <v>1801408.6100000003</v>
      </c>
      <c r="J19" s="19"/>
    </row>
    <row r="20" spans="1:11" ht="31.2" customHeight="1" x14ac:dyDescent="0.3">
      <c r="A20" s="20"/>
      <c r="B20" s="17"/>
      <c r="C20" s="17"/>
      <c r="D20" s="17"/>
      <c r="E20" s="17"/>
      <c r="F20" s="17"/>
      <c r="G20" s="17"/>
      <c r="H20" s="17"/>
      <c r="I20" s="18"/>
      <c r="J20" s="19"/>
    </row>
    <row r="21" spans="1:1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64">
    <mergeCell ref="G19:G20"/>
    <mergeCell ref="H19:H20"/>
    <mergeCell ref="I19:J20"/>
    <mergeCell ref="A19:A20"/>
    <mergeCell ref="B19:B20"/>
    <mergeCell ref="C19:C20"/>
    <mergeCell ref="D19:D20"/>
    <mergeCell ref="E19:E20"/>
    <mergeCell ref="F19:F20"/>
    <mergeCell ref="F15:F16"/>
    <mergeCell ref="G15:G16"/>
    <mergeCell ref="H15:H16"/>
    <mergeCell ref="I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J18"/>
    <mergeCell ref="A15:A16"/>
    <mergeCell ref="B15:B16"/>
    <mergeCell ref="C15:C16"/>
    <mergeCell ref="D15:D16"/>
    <mergeCell ref="E15:E16"/>
    <mergeCell ref="I11:J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H13:H14"/>
    <mergeCell ref="I13:J14"/>
    <mergeCell ref="F8:F9"/>
    <mergeCell ref="G8:G9"/>
    <mergeCell ref="H8:H9"/>
    <mergeCell ref="G11:G12"/>
    <mergeCell ref="H11:H12"/>
    <mergeCell ref="A8:A9"/>
    <mergeCell ref="B8:B9"/>
    <mergeCell ref="C8:C9"/>
    <mergeCell ref="D8:D9"/>
    <mergeCell ref="E8:E9"/>
    <mergeCell ref="A1:J1"/>
    <mergeCell ref="B3:D3"/>
    <mergeCell ref="F3:H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>
      <selection activeCell="A5" sqref="A5"/>
    </sheetView>
  </sheetViews>
  <sheetFormatPr defaultRowHeight="15.6" x14ac:dyDescent="0.3"/>
  <cols>
    <col min="1" max="1" width="27.69921875" style="1" customWidth="1"/>
    <col min="2" max="2" width="14.09765625" bestFit="1" customWidth="1"/>
    <col min="3" max="3" width="12.69921875" customWidth="1"/>
    <col min="4" max="4" width="13.796875" customWidth="1"/>
    <col min="5" max="5" width="2.5" customWidth="1"/>
    <col min="6" max="6" width="14.09765625" bestFit="1" customWidth="1"/>
    <col min="7" max="7" width="12.296875" bestFit="1" customWidth="1"/>
    <col min="8" max="8" width="13.796875" customWidth="1"/>
    <col min="9" max="9" width="2.69921875" customWidth="1"/>
    <col min="10" max="10" width="11.3984375" customWidth="1"/>
  </cols>
  <sheetData>
    <row r="1" spans="1:10" ht="18" x14ac:dyDescent="0.3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</row>
    <row r="3" spans="1:10" x14ac:dyDescent="0.3">
      <c r="B3" s="35" t="s">
        <v>0</v>
      </c>
      <c r="C3" s="36"/>
      <c r="D3" s="37"/>
      <c r="E3" s="8"/>
      <c r="F3" s="35" t="s">
        <v>1</v>
      </c>
      <c r="G3" s="36"/>
      <c r="H3" s="37"/>
    </row>
    <row r="4" spans="1:10" s="1" customFormat="1" x14ac:dyDescent="0.3">
      <c r="B4" s="9">
        <v>212000</v>
      </c>
      <c r="C4" s="10">
        <v>212010</v>
      </c>
      <c r="D4" s="11">
        <v>212020</v>
      </c>
      <c r="E4" s="12"/>
      <c r="F4" s="13">
        <v>212200</v>
      </c>
      <c r="G4" s="14">
        <v>212210</v>
      </c>
      <c r="H4" s="15">
        <v>212220</v>
      </c>
    </row>
    <row r="5" spans="1:10" ht="31.2" x14ac:dyDescent="0.3">
      <c r="A5" s="4" t="s">
        <v>19</v>
      </c>
      <c r="B5" s="5">
        <v>0</v>
      </c>
      <c r="C5" s="5">
        <f>-44439.91+227423.2</f>
        <v>182983.29</v>
      </c>
      <c r="D5" s="5">
        <v>845537.31</v>
      </c>
      <c r="E5" s="3"/>
      <c r="F5" s="5">
        <v>91000</v>
      </c>
      <c r="G5" s="5">
        <v>98263</v>
      </c>
      <c r="H5" s="5">
        <v>0</v>
      </c>
      <c r="I5" s="2"/>
      <c r="J5" s="2"/>
    </row>
    <row r="6" spans="1:10" x14ac:dyDescent="0.3">
      <c r="A6" s="38" t="s">
        <v>22</v>
      </c>
      <c r="B6" s="25">
        <v>0</v>
      </c>
      <c r="C6" s="25">
        <v>0</v>
      </c>
      <c r="D6" s="25">
        <v>0</v>
      </c>
      <c r="E6" s="40"/>
      <c r="F6" s="27">
        <v>0</v>
      </c>
      <c r="G6" s="27">
        <v>0</v>
      </c>
      <c r="H6" s="27">
        <v>0</v>
      </c>
      <c r="I6" s="2"/>
      <c r="J6" s="2"/>
    </row>
    <row r="7" spans="1:10" x14ac:dyDescent="0.3">
      <c r="A7" s="39"/>
      <c r="B7" s="26"/>
      <c r="C7" s="26"/>
      <c r="D7" s="26"/>
      <c r="E7" s="40"/>
      <c r="F7" s="27"/>
      <c r="G7" s="27"/>
      <c r="H7" s="27"/>
      <c r="I7" s="2"/>
      <c r="J7" s="2"/>
    </row>
    <row r="8" spans="1:10" x14ac:dyDescent="0.3">
      <c r="A8" s="28" t="s">
        <v>20</v>
      </c>
      <c r="B8" s="30">
        <f>B5-B6</f>
        <v>0</v>
      </c>
      <c r="C8" s="30">
        <f>C5-C6</f>
        <v>182983.29</v>
      </c>
      <c r="D8" s="30">
        <f>D5-D6</f>
        <v>845537.31</v>
      </c>
      <c r="E8" s="32"/>
      <c r="F8" s="33">
        <f>F5-F6</f>
        <v>91000</v>
      </c>
      <c r="G8" s="33">
        <f>G5-G6</f>
        <v>98263</v>
      </c>
      <c r="H8" s="33">
        <f>H5-H6</f>
        <v>0</v>
      </c>
      <c r="I8" s="2"/>
      <c r="J8" s="2"/>
    </row>
    <row r="9" spans="1:10" x14ac:dyDescent="0.3">
      <c r="A9" s="29"/>
      <c r="B9" s="31"/>
      <c r="C9" s="31"/>
      <c r="D9" s="31"/>
      <c r="E9" s="32"/>
      <c r="F9" s="33"/>
      <c r="G9" s="33"/>
      <c r="H9" s="33"/>
      <c r="I9" s="2"/>
      <c r="J9" s="2"/>
    </row>
    <row r="10" spans="1:10" x14ac:dyDescent="0.3">
      <c r="A10" s="6"/>
      <c r="B10" s="2"/>
      <c r="C10" s="2"/>
      <c r="D10" s="2"/>
      <c r="E10" s="2"/>
      <c r="F10" s="2"/>
      <c r="G10" s="2"/>
      <c r="H10" s="7"/>
      <c r="I10" s="2"/>
      <c r="J10" s="2"/>
    </row>
    <row r="11" spans="1:10" x14ac:dyDescent="0.3">
      <c r="A11" s="20" t="s">
        <v>21</v>
      </c>
      <c r="B11" s="27">
        <f>B5+C5+D5</f>
        <v>1028520.6000000001</v>
      </c>
      <c r="C11" s="27"/>
      <c r="D11" s="27"/>
      <c r="E11" s="27"/>
      <c r="F11" s="27">
        <f>F5+G5+H5</f>
        <v>189263</v>
      </c>
      <c r="G11" s="27"/>
      <c r="H11" s="27"/>
      <c r="I11" s="21">
        <f>B11+F11</f>
        <v>1217783.6000000001</v>
      </c>
      <c r="J11" s="22"/>
    </row>
    <row r="12" spans="1:10" ht="31.2" customHeight="1" x14ac:dyDescent="0.3">
      <c r="A12" s="20"/>
      <c r="B12" s="27"/>
      <c r="C12" s="27"/>
      <c r="D12" s="27"/>
      <c r="E12" s="27"/>
      <c r="F12" s="27"/>
      <c r="G12" s="27"/>
      <c r="H12" s="27"/>
      <c r="I12" s="21"/>
      <c r="J12" s="22"/>
    </row>
    <row r="13" spans="1:10" x14ac:dyDescent="0.3">
      <c r="A13" s="20"/>
      <c r="B13" s="27">
        <v>0</v>
      </c>
      <c r="C13" s="27"/>
      <c r="D13" s="27"/>
      <c r="E13" s="27"/>
      <c r="F13" s="27">
        <v>0</v>
      </c>
      <c r="G13" s="27"/>
      <c r="H13" s="27"/>
      <c r="I13" s="21">
        <f t="shared" ref="I13" si="0">B13+F13</f>
        <v>0</v>
      </c>
      <c r="J13" s="22"/>
    </row>
    <row r="14" spans="1:10" ht="31.2" customHeight="1" x14ac:dyDescent="0.3">
      <c r="A14" s="20"/>
      <c r="B14" s="27"/>
      <c r="C14" s="27"/>
      <c r="D14" s="27"/>
      <c r="E14" s="27"/>
      <c r="F14" s="27"/>
      <c r="G14" s="27"/>
      <c r="H14" s="27"/>
      <c r="I14" s="21"/>
      <c r="J14" s="22"/>
    </row>
    <row r="15" spans="1:10" x14ac:dyDescent="0.3">
      <c r="A15" s="20"/>
      <c r="B15" s="27">
        <v>0</v>
      </c>
      <c r="C15" s="27"/>
      <c r="D15" s="27"/>
      <c r="E15" s="27"/>
      <c r="F15" s="27">
        <v>0</v>
      </c>
      <c r="G15" s="27"/>
      <c r="H15" s="27"/>
      <c r="I15" s="21">
        <f t="shared" ref="I15" si="1">B15+F15</f>
        <v>0</v>
      </c>
      <c r="J15" s="22"/>
    </row>
    <row r="16" spans="1:10" ht="31.2" customHeight="1" x14ac:dyDescent="0.3">
      <c r="A16" s="20"/>
      <c r="B16" s="27"/>
      <c r="C16" s="27"/>
      <c r="D16" s="27"/>
      <c r="E16" s="27"/>
      <c r="F16" s="27"/>
      <c r="G16" s="27"/>
      <c r="H16" s="27"/>
      <c r="I16" s="21"/>
      <c r="J16" s="22"/>
    </row>
    <row r="17" spans="1:11" ht="15.6" customHeight="1" x14ac:dyDescent="0.3">
      <c r="A17" s="23"/>
      <c r="B17" s="25">
        <v>0</v>
      </c>
      <c r="C17" s="25"/>
      <c r="D17" s="25"/>
      <c r="E17" s="25"/>
      <c r="F17" s="25">
        <v>0</v>
      </c>
      <c r="G17" s="25"/>
      <c r="H17" s="25"/>
      <c r="I17" s="21">
        <f t="shared" ref="I17" si="2">B17+F17</f>
        <v>0</v>
      </c>
      <c r="J17" s="22"/>
    </row>
    <row r="18" spans="1:11" ht="31.2" customHeight="1" x14ac:dyDescent="0.3">
      <c r="A18" s="24"/>
      <c r="B18" s="26"/>
      <c r="C18" s="26"/>
      <c r="D18" s="26"/>
      <c r="E18" s="26"/>
      <c r="F18" s="26"/>
      <c r="G18" s="26"/>
      <c r="H18" s="26"/>
      <c r="I18" s="21"/>
      <c r="J18" s="22"/>
    </row>
    <row r="19" spans="1:11" x14ac:dyDescent="0.3">
      <c r="A19" s="20" t="s">
        <v>23</v>
      </c>
      <c r="B19" s="17">
        <f>B11-B13-B15-B17</f>
        <v>1028520.6000000001</v>
      </c>
      <c r="C19" s="17"/>
      <c r="D19" s="17"/>
      <c r="E19" s="17"/>
      <c r="F19" s="17">
        <f>F11-F13-F15-F17</f>
        <v>189263</v>
      </c>
      <c r="G19" s="17"/>
      <c r="H19" s="17"/>
      <c r="I19" s="18">
        <f>I11-I13-I15-I17</f>
        <v>1217783.6000000001</v>
      </c>
      <c r="J19" s="19"/>
    </row>
    <row r="20" spans="1:11" ht="31.2" customHeight="1" x14ac:dyDescent="0.3">
      <c r="A20" s="20"/>
      <c r="B20" s="17"/>
      <c r="C20" s="17"/>
      <c r="D20" s="17"/>
      <c r="E20" s="17"/>
      <c r="F20" s="17"/>
      <c r="G20" s="17"/>
      <c r="H20" s="17"/>
      <c r="I20" s="18"/>
      <c r="J20" s="19"/>
    </row>
    <row r="21" spans="1:1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64">
    <mergeCell ref="G19:G20"/>
    <mergeCell ref="H19:H20"/>
    <mergeCell ref="I19:J20"/>
    <mergeCell ref="A19:A20"/>
    <mergeCell ref="B19:B20"/>
    <mergeCell ref="C19:C20"/>
    <mergeCell ref="D19:D20"/>
    <mergeCell ref="E19:E20"/>
    <mergeCell ref="F19:F20"/>
    <mergeCell ref="F15:F16"/>
    <mergeCell ref="G15:G16"/>
    <mergeCell ref="H15:H16"/>
    <mergeCell ref="I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J18"/>
    <mergeCell ref="A15:A16"/>
    <mergeCell ref="B15:B16"/>
    <mergeCell ref="C15:C16"/>
    <mergeCell ref="D15:D16"/>
    <mergeCell ref="E15:E16"/>
    <mergeCell ref="I11:J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H13:H14"/>
    <mergeCell ref="I13:J14"/>
    <mergeCell ref="F8:F9"/>
    <mergeCell ref="G8:G9"/>
    <mergeCell ref="H8:H9"/>
    <mergeCell ref="G11:G12"/>
    <mergeCell ref="H11:H12"/>
    <mergeCell ref="A8:A9"/>
    <mergeCell ref="B8:B9"/>
    <mergeCell ref="C8:C9"/>
    <mergeCell ref="D8:D9"/>
    <mergeCell ref="E8:E9"/>
    <mergeCell ref="A1:J1"/>
    <mergeCell ref="B3:D3"/>
    <mergeCell ref="F3:H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sqref="A1:J1"/>
    </sheetView>
  </sheetViews>
  <sheetFormatPr defaultRowHeight="15.6" x14ac:dyDescent="0.3"/>
  <cols>
    <col min="1" max="1" width="27.69921875" style="1" customWidth="1"/>
    <col min="2" max="2" width="14.09765625" bestFit="1" customWidth="1"/>
    <col min="3" max="3" width="12.69921875" customWidth="1"/>
    <col min="4" max="4" width="13.796875" customWidth="1"/>
    <col min="5" max="5" width="2.5" customWidth="1"/>
    <col min="6" max="6" width="14.09765625" bestFit="1" customWidth="1"/>
    <col min="7" max="7" width="12.296875" bestFit="1" customWidth="1"/>
    <col min="8" max="8" width="13.796875" customWidth="1"/>
    <col min="9" max="9" width="2.69921875" customWidth="1"/>
    <col min="10" max="10" width="11.3984375" customWidth="1"/>
  </cols>
  <sheetData>
    <row r="1" spans="1:10" ht="18" x14ac:dyDescent="0.3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</row>
    <row r="3" spans="1:10" x14ac:dyDescent="0.3">
      <c r="B3" s="35" t="s">
        <v>0</v>
      </c>
      <c r="C3" s="36"/>
      <c r="D3" s="37"/>
      <c r="E3" s="8"/>
      <c r="F3" s="35" t="s">
        <v>1</v>
      </c>
      <c r="G3" s="36"/>
      <c r="H3" s="37"/>
    </row>
    <row r="4" spans="1:10" s="1" customFormat="1" x14ac:dyDescent="0.3">
      <c r="B4" s="9">
        <v>212000</v>
      </c>
      <c r="C4" s="10">
        <v>212010</v>
      </c>
      <c r="D4" s="11">
        <v>212020</v>
      </c>
      <c r="E4" s="12"/>
      <c r="F4" s="13">
        <v>212200</v>
      </c>
      <c r="G4" s="14">
        <v>212210</v>
      </c>
      <c r="H4" s="15">
        <v>212220</v>
      </c>
    </row>
    <row r="5" spans="1:10" ht="31.2" x14ac:dyDescent="0.3">
      <c r="A5" s="4" t="s">
        <v>13</v>
      </c>
      <c r="B5" s="5">
        <f>46568.99</f>
        <v>46568.99</v>
      </c>
      <c r="C5" s="5">
        <v>2288016.69</v>
      </c>
      <c r="D5" s="5">
        <v>3015437.58</v>
      </c>
      <c r="E5" s="3"/>
      <c r="F5" s="5">
        <v>520087.27</v>
      </c>
      <c r="G5" s="5">
        <v>604375.28</v>
      </c>
      <c r="H5" s="5">
        <v>3738585.27</v>
      </c>
      <c r="I5" s="2"/>
      <c r="J5" s="2"/>
    </row>
    <row r="6" spans="1:10" x14ac:dyDescent="0.3">
      <c r="A6" s="38" t="s">
        <v>9</v>
      </c>
      <c r="B6" s="25">
        <v>46568.99</v>
      </c>
      <c r="C6" s="25">
        <v>1744112.63</v>
      </c>
      <c r="D6" s="25">
        <v>1735588.28</v>
      </c>
      <c r="E6" s="40"/>
      <c r="F6" s="27">
        <v>386257.43</v>
      </c>
      <c r="G6" s="27">
        <v>446575.91</v>
      </c>
      <c r="H6" s="27">
        <v>2925104.09</v>
      </c>
      <c r="I6" s="2"/>
      <c r="J6" s="2"/>
    </row>
    <row r="7" spans="1:10" x14ac:dyDescent="0.3">
      <c r="A7" s="39"/>
      <c r="B7" s="26"/>
      <c r="C7" s="26"/>
      <c r="D7" s="26"/>
      <c r="E7" s="40"/>
      <c r="F7" s="27"/>
      <c r="G7" s="27"/>
      <c r="H7" s="27"/>
      <c r="I7" s="2"/>
      <c r="J7" s="2"/>
    </row>
    <row r="8" spans="1:10" x14ac:dyDescent="0.3">
      <c r="A8" s="28" t="s">
        <v>10</v>
      </c>
      <c r="B8" s="30">
        <f>B5-B6</f>
        <v>0</v>
      </c>
      <c r="C8" s="30">
        <f>C5-C6</f>
        <v>543904.06000000006</v>
      </c>
      <c r="D8" s="30">
        <f>D5-D6</f>
        <v>1279849.3</v>
      </c>
      <c r="E8" s="32"/>
      <c r="F8" s="33">
        <f>F5-F6</f>
        <v>133829.84000000003</v>
      </c>
      <c r="G8" s="33">
        <f>G5-G6</f>
        <v>157799.37000000005</v>
      </c>
      <c r="H8" s="33">
        <f>H5-H6</f>
        <v>813481.18000000017</v>
      </c>
      <c r="I8" s="2"/>
      <c r="J8" s="2"/>
    </row>
    <row r="9" spans="1:10" x14ac:dyDescent="0.3">
      <c r="A9" s="29"/>
      <c r="B9" s="31"/>
      <c r="C9" s="31"/>
      <c r="D9" s="31"/>
      <c r="E9" s="32"/>
      <c r="F9" s="33"/>
      <c r="G9" s="33"/>
      <c r="H9" s="33"/>
      <c r="I9" s="2"/>
      <c r="J9" s="2"/>
    </row>
    <row r="10" spans="1:10" x14ac:dyDescent="0.3">
      <c r="A10" s="6"/>
      <c r="B10" s="2"/>
      <c r="C10" s="2"/>
      <c r="D10" s="2"/>
      <c r="E10" s="2"/>
      <c r="F10" s="2"/>
      <c r="G10" s="2"/>
      <c r="H10" s="7"/>
      <c r="I10" s="2"/>
      <c r="J10" s="2"/>
    </row>
    <row r="11" spans="1:10" x14ac:dyDescent="0.3">
      <c r="A11" s="20" t="s">
        <v>2</v>
      </c>
      <c r="B11" s="27">
        <f>B5+C5+D5</f>
        <v>5350023.26</v>
      </c>
      <c r="C11" s="27"/>
      <c r="D11" s="27"/>
      <c r="E11" s="27"/>
      <c r="F11" s="27">
        <f>F5+G5+H5</f>
        <v>4863047.82</v>
      </c>
      <c r="G11" s="27"/>
      <c r="H11" s="27"/>
      <c r="I11" s="21">
        <f>B11+F11</f>
        <v>10213071.08</v>
      </c>
      <c r="J11" s="22"/>
    </row>
    <row r="12" spans="1:10" ht="31.2" customHeight="1" x14ac:dyDescent="0.3">
      <c r="A12" s="20"/>
      <c r="B12" s="27"/>
      <c r="C12" s="27"/>
      <c r="D12" s="27"/>
      <c r="E12" s="27"/>
      <c r="F12" s="27"/>
      <c r="G12" s="27"/>
      <c r="H12" s="27"/>
      <c r="I12" s="21"/>
      <c r="J12" s="22"/>
    </row>
    <row r="13" spans="1:10" x14ac:dyDescent="0.3">
      <c r="A13" s="20" t="s">
        <v>3</v>
      </c>
      <c r="B13" s="27">
        <v>284852.69</v>
      </c>
      <c r="C13" s="27"/>
      <c r="D13" s="27"/>
      <c r="E13" s="27"/>
      <c r="F13" s="27">
        <v>211166.34</v>
      </c>
      <c r="G13" s="27"/>
      <c r="H13" s="27"/>
      <c r="I13" s="21">
        <f t="shared" ref="I13" si="0">B13+F13</f>
        <v>496019.03</v>
      </c>
      <c r="J13" s="22"/>
    </row>
    <row r="14" spans="1:10" ht="31.2" customHeight="1" x14ac:dyDescent="0.3">
      <c r="A14" s="20"/>
      <c r="B14" s="27"/>
      <c r="C14" s="27"/>
      <c r="D14" s="27"/>
      <c r="E14" s="27"/>
      <c r="F14" s="27"/>
      <c r="G14" s="27"/>
      <c r="H14" s="27"/>
      <c r="I14" s="21"/>
      <c r="J14" s="22"/>
    </row>
    <row r="15" spans="1:10" x14ac:dyDescent="0.3">
      <c r="A15" s="20" t="s">
        <v>4</v>
      </c>
      <c r="B15" s="27">
        <v>1221939.17</v>
      </c>
      <c r="C15" s="27"/>
      <c r="D15" s="27"/>
      <c r="E15" s="27"/>
      <c r="F15" s="27">
        <v>1984010.21</v>
      </c>
      <c r="G15" s="27"/>
      <c r="H15" s="27"/>
      <c r="I15" s="21">
        <f t="shared" ref="I15" si="1">B15+F15</f>
        <v>3205949.38</v>
      </c>
      <c r="J15" s="22"/>
    </row>
    <row r="16" spans="1:10" ht="31.2" customHeight="1" x14ac:dyDescent="0.3">
      <c r="A16" s="20"/>
      <c r="B16" s="27"/>
      <c r="C16" s="27"/>
      <c r="D16" s="27"/>
      <c r="E16" s="27"/>
      <c r="F16" s="27"/>
      <c r="G16" s="27"/>
      <c r="H16" s="27"/>
      <c r="I16" s="21"/>
      <c r="J16" s="22"/>
    </row>
    <row r="17" spans="1:11" ht="15.6" customHeight="1" x14ac:dyDescent="0.3">
      <c r="A17" s="23" t="s">
        <v>11</v>
      </c>
      <c r="B17" s="25">
        <v>2019478.04</v>
      </c>
      <c r="C17" s="25"/>
      <c r="D17" s="25"/>
      <c r="E17" s="25"/>
      <c r="F17" s="25">
        <v>1562760.88</v>
      </c>
      <c r="G17" s="25"/>
      <c r="H17" s="25"/>
      <c r="I17" s="21">
        <f t="shared" ref="I17" si="2">B17+F17</f>
        <v>3582238.92</v>
      </c>
      <c r="J17" s="22"/>
    </row>
    <row r="18" spans="1:11" ht="31.2" customHeight="1" x14ac:dyDescent="0.3">
      <c r="A18" s="24"/>
      <c r="B18" s="26"/>
      <c r="C18" s="26"/>
      <c r="D18" s="26"/>
      <c r="E18" s="26"/>
      <c r="F18" s="26"/>
      <c r="G18" s="26"/>
      <c r="H18" s="26"/>
      <c r="I18" s="21"/>
      <c r="J18" s="22"/>
    </row>
    <row r="19" spans="1:11" x14ac:dyDescent="0.3">
      <c r="A19" s="43" t="s">
        <v>12</v>
      </c>
      <c r="B19" s="33">
        <f>B11-B13-B15-B17</f>
        <v>1823753.3599999994</v>
      </c>
      <c r="C19" s="33"/>
      <c r="D19" s="33"/>
      <c r="E19" s="33"/>
      <c r="F19" s="33">
        <f>F11-F13-F15-F17</f>
        <v>1105110.3900000006</v>
      </c>
      <c r="G19" s="33"/>
      <c r="H19" s="33"/>
      <c r="I19" s="41">
        <f>I11-I13-I15-I17</f>
        <v>2928863.7500000009</v>
      </c>
      <c r="J19" s="42"/>
    </row>
    <row r="20" spans="1:11" ht="31.2" customHeight="1" x14ac:dyDescent="0.3">
      <c r="A20" s="43"/>
      <c r="B20" s="33"/>
      <c r="C20" s="33"/>
      <c r="D20" s="33"/>
      <c r="E20" s="33"/>
      <c r="F20" s="33"/>
      <c r="G20" s="33"/>
      <c r="H20" s="33"/>
      <c r="I20" s="41"/>
      <c r="J20" s="42"/>
    </row>
    <row r="21" spans="1:1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3">
      <c r="A22" s="1" t="s">
        <v>16</v>
      </c>
      <c r="B22" s="2">
        <v>1321290.1200000001</v>
      </c>
      <c r="C22" s="2"/>
      <c r="D22" s="2"/>
      <c r="E22" s="2"/>
      <c r="F22" s="2">
        <v>442811.47</v>
      </c>
      <c r="G22" s="2"/>
      <c r="H22" s="2"/>
      <c r="I22" s="2"/>
      <c r="J22" s="2"/>
      <c r="K22" s="2"/>
    </row>
    <row r="24" spans="1:11" x14ac:dyDescent="0.3">
      <c r="A24" s="1" t="s">
        <v>17</v>
      </c>
      <c r="B24" s="16">
        <f>B19-B22</f>
        <v>502463.23999999929</v>
      </c>
      <c r="F24" s="16">
        <f>F19-F22</f>
        <v>662298.92000000062</v>
      </c>
    </row>
  </sheetData>
  <mergeCells count="64">
    <mergeCell ref="A1:J1"/>
    <mergeCell ref="B3:D3"/>
    <mergeCell ref="F3:H3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H13:H14"/>
    <mergeCell ref="I13:J14"/>
    <mergeCell ref="F8:F9"/>
    <mergeCell ref="G8:G9"/>
    <mergeCell ref="H8:H9"/>
    <mergeCell ref="G11:G12"/>
    <mergeCell ref="H11:H12"/>
    <mergeCell ref="D15:D16"/>
    <mergeCell ref="E15:E16"/>
    <mergeCell ref="I11:J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F15:F16"/>
    <mergeCell ref="G15:G16"/>
    <mergeCell ref="H15:H16"/>
    <mergeCell ref="I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J18"/>
    <mergeCell ref="A15:A16"/>
    <mergeCell ref="B15:B16"/>
    <mergeCell ref="C15:C16"/>
    <mergeCell ref="G19:G20"/>
    <mergeCell ref="H19:H20"/>
    <mergeCell ref="I19:J20"/>
    <mergeCell ref="A19:A20"/>
    <mergeCell ref="B19:B20"/>
    <mergeCell ref="C19:C20"/>
    <mergeCell ref="D19:D20"/>
    <mergeCell ref="E19:E20"/>
    <mergeCell ref="F19:F20"/>
  </mergeCells>
  <pageMargins left="0" right="0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topLeftCell="A10" workbookViewId="0">
      <selection activeCell="H6" sqref="H6:H7"/>
    </sheetView>
  </sheetViews>
  <sheetFormatPr defaultRowHeight="15.6" x14ac:dyDescent="0.3"/>
  <cols>
    <col min="1" max="1" width="27.69921875" style="1" customWidth="1"/>
    <col min="2" max="2" width="14.09765625" bestFit="1" customWidth="1"/>
    <col min="3" max="3" width="12.69921875" customWidth="1"/>
    <col min="4" max="4" width="13.796875" customWidth="1"/>
    <col min="5" max="5" width="2.5" customWidth="1"/>
    <col min="6" max="6" width="14.09765625" bestFit="1" customWidth="1"/>
    <col min="7" max="7" width="12.296875" bestFit="1" customWidth="1"/>
    <col min="8" max="8" width="13.796875" customWidth="1"/>
    <col min="9" max="9" width="2.69921875" customWidth="1"/>
    <col min="10" max="10" width="11.3984375" customWidth="1"/>
  </cols>
  <sheetData>
    <row r="1" spans="1:10" ht="18" x14ac:dyDescent="0.3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</row>
    <row r="3" spans="1:10" x14ac:dyDescent="0.3">
      <c r="B3" s="35" t="s">
        <v>0</v>
      </c>
      <c r="C3" s="36"/>
      <c r="D3" s="37"/>
      <c r="E3" s="8"/>
      <c r="F3" s="35" t="s">
        <v>1</v>
      </c>
      <c r="G3" s="36"/>
      <c r="H3" s="37"/>
    </row>
    <row r="4" spans="1:10" s="1" customFormat="1" x14ac:dyDescent="0.3">
      <c r="B4" s="9">
        <v>212000</v>
      </c>
      <c r="C4" s="10">
        <v>212010</v>
      </c>
      <c r="D4" s="11">
        <v>212020</v>
      </c>
      <c r="E4" s="12"/>
      <c r="F4" s="13">
        <v>212200</v>
      </c>
      <c r="G4" s="14">
        <v>212210</v>
      </c>
      <c r="H4" s="15">
        <v>212220</v>
      </c>
    </row>
    <row r="5" spans="1:10" ht="31.2" x14ac:dyDescent="0.3">
      <c r="A5" s="4" t="s">
        <v>13</v>
      </c>
      <c r="B5" s="5">
        <f>46568.99</f>
        <v>46568.99</v>
      </c>
      <c r="C5" s="5">
        <v>2127503.5499999998</v>
      </c>
      <c r="D5" s="5">
        <f>2673487.48</f>
        <v>2673487.48</v>
      </c>
      <c r="E5" s="3"/>
      <c r="F5" s="5">
        <v>520087.27</v>
      </c>
      <c r="G5" s="5">
        <f>587375.28</f>
        <v>587375.28</v>
      </c>
      <c r="H5" s="5">
        <f>3091733.47+1552.88</f>
        <v>3093286.35</v>
      </c>
      <c r="I5" s="2"/>
      <c r="J5" s="2"/>
    </row>
    <row r="6" spans="1:10" x14ac:dyDescent="0.3">
      <c r="A6" s="38" t="s">
        <v>9</v>
      </c>
      <c r="B6" s="25">
        <v>46568.99</v>
      </c>
      <c r="C6" s="25">
        <v>1744112.63</v>
      </c>
      <c r="D6" s="25">
        <v>1735588.28</v>
      </c>
      <c r="E6" s="40"/>
      <c r="F6" s="27">
        <v>386257.43</v>
      </c>
      <c r="G6" s="27">
        <v>446575.91</v>
      </c>
      <c r="H6" s="27">
        <v>2925104.09</v>
      </c>
      <c r="I6" s="2"/>
      <c r="J6" s="2"/>
    </row>
    <row r="7" spans="1:10" x14ac:dyDescent="0.3">
      <c r="A7" s="39"/>
      <c r="B7" s="26"/>
      <c r="C7" s="26"/>
      <c r="D7" s="26"/>
      <c r="E7" s="40"/>
      <c r="F7" s="27"/>
      <c r="G7" s="27"/>
      <c r="H7" s="27"/>
      <c r="I7" s="2"/>
      <c r="J7" s="2"/>
    </row>
    <row r="8" spans="1:10" x14ac:dyDescent="0.3">
      <c r="A8" s="28" t="s">
        <v>10</v>
      </c>
      <c r="B8" s="30">
        <f>B5-B6</f>
        <v>0</v>
      </c>
      <c r="C8" s="30">
        <f>C5-C6</f>
        <v>383390.91999999993</v>
      </c>
      <c r="D8" s="30">
        <f>D5-D6</f>
        <v>937899.2</v>
      </c>
      <c r="E8" s="32"/>
      <c r="F8" s="33">
        <f>F5-F6</f>
        <v>133829.84000000003</v>
      </c>
      <c r="G8" s="33">
        <f>G5-G6</f>
        <v>140799.37000000005</v>
      </c>
      <c r="H8" s="33">
        <f>H5-H6</f>
        <v>168182.26000000024</v>
      </c>
      <c r="I8" s="2"/>
      <c r="J8" s="2"/>
    </row>
    <row r="9" spans="1:10" x14ac:dyDescent="0.3">
      <c r="A9" s="29"/>
      <c r="B9" s="31"/>
      <c r="C9" s="31"/>
      <c r="D9" s="31"/>
      <c r="E9" s="32"/>
      <c r="F9" s="33"/>
      <c r="G9" s="33"/>
      <c r="H9" s="33"/>
      <c r="I9" s="2"/>
      <c r="J9" s="2"/>
    </row>
    <row r="10" spans="1:10" x14ac:dyDescent="0.3">
      <c r="A10" s="6"/>
      <c r="B10" s="2"/>
      <c r="C10" s="2"/>
      <c r="D10" s="2"/>
      <c r="E10" s="2"/>
      <c r="F10" s="2"/>
      <c r="G10" s="2"/>
      <c r="H10" s="7"/>
      <c r="I10" s="2"/>
      <c r="J10" s="2"/>
    </row>
    <row r="11" spans="1:10" x14ac:dyDescent="0.3">
      <c r="A11" s="20" t="s">
        <v>2</v>
      </c>
      <c r="B11" s="27">
        <f>B5+C5+D5</f>
        <v>4847560.0199999996</v>
      </c>
      <c r="C11" s="27"/>
      <c r="D11" s="27"/>
      <c r="E11" s="27"/>
      <c r="F11" s="27">
        <f>F5+G5+H5</f>
        <v>4200748.9000000004</v>
      </c>
      <c r="G11" s="27"/>
      <c r="H11" s="27"/>
      <c r="I11" s="21">
        <f>B11+F11</f>
        <v>9048308.9199999999</v>
      </c>
      <c r="J11" s="22"/>
    </row>
    <row r="12" spans="1:10" ht="31.2" customHeight="1" x14ac:dyDescent="0.3">
      <c r="A12" s="20"/>
      <c r="B12" s="27"/>
      <c r="C12" s="27"/>
      <c r="D12" s="27"/>
      <c r="E12" s="27"/>
      <c r="F12" s="27"/>
      <c r="G12" s="27"/>
      <c r="H12" s="27"/>
      <c r="I12" s="21"/>
      <c r="J12" s="22"/>
    </row>
    <row r="13" spans="1:10" x14ac:dyDescent="0.3">
      <c r="A13" s="20" t="s">
        <v>3</v>
      </c>
      <c r="B13" s="27">
        <v>284852.69</v>
      </c>
      <c r="C13" s="27"/>
      <c r="D13" s="27"/>
      <c r="E13" s="27"/>
      <c r="F13" s="27">
        <v>211166.34</v>
      </c>
      <c r="G13" s="27"/>
      <c r="H13" s="27"/>
      <c r="I13" s="21">
        <f t="shared" ref="I13" si="0">B13+F13</f>
        <v>496019.03</v>
      </c>
      <c r="J13" s="22"/>
    </row>
    <row r="14" spans="1:10" ht="31.2" customHeight="1" x14ac:dyDescent="0.3">
      <c r="A14" s="20"/>
      <c r="B14" s="27"/>
      <c r="C14" s="27"/>
      <c r="D14" s="27"/>
      <c r="E14" s="27"/>
      <c r="F14" s="27"/>
      <c r="G14" s="27"/>
      <c r="H14" s="27"/>
      <c r="I14" s="21"/>
      <c r="J14" s="22"/>
    </row>
    <row r="15" spans="1:10" x14ac:dyDescent="0.3">
      <c r="A15" s="20" t="s">
        <v>4</v>
      </c>
      <c r="B15" s="27">
        <v>1221939.17</v>
      </c>
      <c r="C15" s="27"/>
      <c r="D15" s="27"/>
      <c r="E15" s="27"/>
      <c r="F15" s="27">
        <v>1984010.21</v>
      </c>
      <c r="G15" s="27"/>
      <c r="H15" s="27"/>
      <c r="I15" s="21">
        <f t="shared" ref="I15" si="1">B15+F15</f>
        <v>3205949.38</v>
      </c>
      <c r="J15" s="22"/>
    </row>
    <row r="16" spans="1:10" ht="31.2" customHeight="1" x14ac:dyDescent="0.3">
      <c r="A16" s="20"/>
      <c r="B16" s="27"/>
      <c r="C16" s="27"/>
      <c r="D16" s="27"/>
      <c r="E16" s="27"/>
      <c r="F16" s="27"/>
      <c r="G16" s="27"/>
      <c r="H16" s="27"/>
      <c r="I16" s="21"/>
      <c r="J16" s="22"/>
    </row>
    <row r="17" spans="1:11" ht="15.6" customHeight="1" x14ac:dyDescent="0.3">
      <c r="A17" s="23" t="s">
        <v>11</v>
      </c>
      <c r="B17" s="25">
        <v>2019478.04</v>
      </c>
      <c r="C17" s="25"/>
      <c r="D17" s="25"/>
      <c r="E17" s="25"/>
      <c r="F17" s="25">
        <v>1562760.88</v>
      </c>
      <c r="G17" s="25"/>
      <c r="H17" s="25"/>
      <c r="I17" s="21">
        <f t="shared" ref="I17" si="2">B17+F17</f>
        <v>3582238.92</v>
      </c>
      <c r="J17" s="22"/>
    </row>
    <row r="18" spans="1:11" ht="31.2" customHeight="1" x14ac:dyDescent="0.3">
      <c r="A18" s="24"/>
      <c r="B18" s="26"/>
      <c r="C18" s="26"/>
      <c r="D18" s="26"/>
      <c r="E18" s="26"/>
      <c r="F18" s="26"/>
      <c r="G18" s="26"/>
      <c r="H18" s="26"/>
      <c r="I18" s="21"/>
      <c r="J18" s="22"/>
    </row>
    <row r="19" spans="1:11" x14ac:dyDescent="0.3">
      <c r="A19" s="43" t="s">
        <v>12</v>
      </c>
      <c r="B19" s="33">
        <f>B11-B13-B15-B17</f>
        <v>1321290.1199999992</v>
      </c>
      <c r="C19" s="33"/>
      <c r="D19" s="33"/>
      <c r="E19" s="33"/>
      <c r="F19" s="33">
        <f>F11-F13-F15-F17</f>
        <v>442811.47000000067</v>
      </c>
      <c r="G19" s="33"/>
      <c r="H19" s="33"/>
      <c r="I19" s="41">
        <f>I11-I13-I15-I17</f>
        <v>1764101.5900000008</v>
      </c>
      <c r="J19" s="42"/>
    </row>
    <row r="20" spans="1:11" ht="31.2" customHeight="1" x14ac:dyDescent="0.3">
      <c r="A20" s="43"/>
      <c r="B20" s="33"/>
      <c r="C20" s="33"/>
      <c r="D20" s="33"/>
      <c r="E20" s="33"/>
      <c r="F20" s="33"/>
      <c r="G20" s="33"/>
      <c r="H20" s="33"/>
      <c r="I20" s="41"/>
      <c r="J20" s="42"/>
    </row>
    <row r="21" spans="1:1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3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64">
    <mergeCell ref="B3:D3"/>
    <mergeCell ref="F3:H3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A11:A12"/>
    <mergeCell ref="B11:B12"/>
    <mergeCell ref="C11:C12"/>
    <mergeCell ref="D11:D12"/>
    <mergeCell ref="E11:E12"/>
    <mergeCell ref="F11:F12"/>
    <mergeCell ref="G11:G12"/>
    <mergeCell ref="H11:H12"/>
    <mergeCell ref="A8:A9"/>
    <mergeCell ref="B8:B9"/>
    <mergeCell ref="C8:C9"/>
    <mergeCell ref="D8:D9"/>
    <mergeCell ref="E8:E9"/>
    <mergeCell ref="F8:F9"/>
    <mergeCell ref="I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J14"/>
    <mergeCell ref="G19:G20"/>
    <mergeCell ref="A15:A16"/>
    <mergeCell ref="B15:B16"/>
    <mergeCell ref="C15:C16"/>
    <mergeCell ref="D15:D16"/>
    <mergeCell ref="E15:E16"/>
    <mergeCell ref="F15:F16"/>
    <mergeCell ref="B19:B20"/>
    <mergeCell ref="C19:C20"/>
    <mergeCell ref="D19:D20"/>
    <mergeCell ref="E19:E20"/>
    <mergeCell ref="F19:F20"/>
    <mergeCell ref="I17:J18"/>
    <mergeCell ref="A1:J1"/>
    <mergeCell ref="H19:H20"/>
    <mergeCell ref="I19:J20"/>
    <mergeCell ref="A17:A18"/>
    <mergeCell ref="B17:B18"/>
    <mergeCell ref="C17:C18"/>
    <mergeCell ref="D17:D18"/>
    <mergeCell ref="E17:E18"/>
    <mergeCell ref="F17:F18"/>
    <mergeCell ref="G17:G18"/>
    <mergeCell ref="H17:H18"/>
    <mergeCell ref="G15:G16"/>
    <mergeCell ref="H15:H16"/>
    <mergeCell ref="I15:J16"/>
    <mergeCell ref="A19:A20"/>
  </mergeCells>
  <pageMargins left="0" right="0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9"/>
  <sheetViews>
    <sheetView workbookViewId="0"/>
  </sheetViews>
  <sheetFormatPr defaultRowHeight="15.6" x14ac:dyDescent="0.3"/>
  <cols>
    <col min="1" max="1" width="27.69921875" style="1" customWidth="1"/>
    <col min="2" max="2" width="14.09765625" bestFit="1" customWidth="1"/>
    <col min="3" max="3" width="12.69921875" customWidth="1"/>
    <col min="4" max="4" width="13.796875" customWidth="1"/>
    <col min="5" max="5" width="2.5" customWidth="1"/>
    <col min="6" max="6" width="14.09765625" bestFit="1" customWidth="1"/>
    <col min="7" max="7" width="12.296875" bestFit="1" customWidth="1"/>
    <col min="8" max="8" width="13.796875" customWidth="1"/>
    <col min="9" max="9" width="2.69921875" customWidth="1"/>
    <col min="10" max="10" width="11.3984375" customWidth="1"/>
  </cols>
  <sheetData>
    <row r="2" spans="1:10" x14ac:dyDescent="0.3">
      <c r="B2" s="35" t="s">
        <v>0</v>
      </c>
      <c r="C2" s="36"/>
      <c r="D2" s="37"/>
      <c r="E2" s="8"/>
      <c r="F2" s="35" t="s">
        <v>1</v>
      </c>
      <c r="G2" s="36"/>
      <c r="H2" s="37"/>
    </row>
    <row r="3" spans="1:10" s="1" customFormat="1" x14ac:dyDescent="0.3">
      <c r="B3" s="9">
        <v>212000</v>
      </c>
      <c r="C3" s="10">
        <v>212010</v>
      </c>
      <c r="D3" s="11">
        <v>212020</v>
      </c>
      <c r="E3" s="12"/>
      <c r="F3" s="13">
        <v>212200</v>
      </c>
      <c r="G3" s="14">
        <v>212210</v>
      </c>
      <c r="H3" s="15">
        <v>212220</v>
      </c>
    </row>
    <row r="4" spans="1:10" ht="31.2" x14ac:dyDescent="0.3">
      <c r="A4" s="4" t="s">
        <v>7</v>
      </c>
      <c r="B4" s="5">
        <v>46568.99</v>
      </c>
      <c r="C4" s="5">
        <v>1744112.63</v>
      </c>
      <c r="D4" s="5">
        <v>1735588.28</v>
      </c>
      <c r="E4" s="3"/>
      <c r="F4" s="5">
        <v>386257.43</v>
      </c>
      <c r="G4" s="5">
        <v>446575.91</v>
      </c>
      <c r="H4" s="5">
        <v>2925104.09</v>
      </c>
      <c r="I4" s="2"/>
      <c r="J4" s="2"/>
    </row>
    <row r="5" spans="1:10" x14ac:dyDescent="0.3">
      <c r="A5" s="38" t="s">
        <v>6</v>
      </c>
      <c r="B5" s="25">
        <v>15004.99</v>
      </c>
      <c r="C5" s="25">
        <v>1236081.57</v>
      </c>
      <c r="D5" s="25">
        <v>255705.3</v>
      </c>
      <c r="E5" s="40"/>
      <c r="F5" s="27">
        <v>292306.40999999997</v>
      </c>
      <c r="G5" s="27">
        <v>327605.40000000002</v>
      </c>
      <c r="H5" s="27">
        <v>1575264.74</v>
      </c>
      <c r="I5" s="2"/>
      <c r="J5" s="2"/>
    </row>
    <row r="6" spans="1:10" x14ac:dyDescent="0.3">
      <c r="A6" s="39"/>
      <c r="B6" s="26"/>
      <c r="C6" s="26"/>
      <c r="D6" s="26"/>
      <c r="E6" s="40"/>
      <c r="F6" s="27"/>
      <c r="G6" s="27"/>
      <c r="H6" s="27"/>
      <c r="I6" s="2"/>
      <c r="J6" s="2"/>
    </row>
    <row r="7" spans="1:10" x14ac:dyDescent="0.3">
      <c r="A7" s="28" t="s">
        <v>8</v>
      </c>
      <c r="B7" s="30">
        <f>B4-B5</f>
        <v>31564</v>
      </c>
      <c r="C7" s="30">
        <f>C4-C5</f>
        <v>508031.05999999982</v>
      </c>
      <c r="D7" s="30">
        <f>D4-D5</f>
        <v>1479882.98</v>
      </c>
      <c r="E7" s="32"/>
      <c r="F7" s="33">
        <f>F4-F5</f>
        <v>93951.020000000019</v>
      </c>
      <c r="G7" s="33">
        <f>G4-G5</f>
        <v>118970.50999999995</v>
      </c>
      <c r="H7" s="33">
        <f>H4-H5</f>
        <v>1349839.3499999999</v>
      </c>
      <c r="I7" s="2"/>
      <c r="J7" s="2"/>
    </row>
    <row r="8" spans="1:10" x14ac:dyDescent="0.3">
      <c r="A8" s="29"/>
      <c r="B8" s="31"/>
      <c r="C8" s="31"/>
      <c r="D8" s="31"/>
      <c r="E8" s="32"/>
      <c r="F8" s="33"/>
      <c r="G8" s="33"/>
      <c r="H8" s="33"/>
      <c r="I8" s="2"/>
      <c r="J8" s="2"/>
    </row>
    <row r="9" spans="1:10" x14ac:dyDescent="0.3">
      <c r="A9" s="6"/>
      <c r="B9" s="2"/>
      <c r="C9" s="2"/>
      <c r="D9" s="2"/>
      <c r="E9" s="2"/>
      <c r="F9" s="2"/>
      <c r="G9" s="2"/>
      <c r="H9" s="7"/>
      <c r="I9" s="2"/>
      <c r="J9" s="2"/>
    </row>
    <row r="10" spans="1:10" x14ac:dyDescent="0.3">
      <c r="A10" s="20" t="s">
        <v>2</v>
      </c>
      <c r="B10" s="27">
        <f>B4+C4+D4</f>
        <v>3526269.9</v>
      </c>
      <c r="C10" s="27"/>
      <c r="D10" s="27"/>
      <c r="E10" s="27"/>
      <c r="F10" s="27">
        <f>F4+G4+H4</f>
        <v>3757937.4299999997</v>
      </c>
      <c r="G10" s="27"/>
      <c r="H10" s="27"/>
      <c r="I10" s="21">
        <f>B10+F10</f>
        <v>7284207.3300000001</v>
      </c>
      <c r="J10" s="22"/>
    </row>
    <row r="11" spans="1:10" ht="31.2" customHeight="1" x14ac:dyDescent="0.3">
      <c r="A11" s="20"/>
      <c r="B11" s="27"/>
      <c r="C11" s="27"/>
      <c r="D11" s="27"/>
      <c r="E11" s="27"/>
      <c r="F11" s="27"/>
      <c r="G11" s="27"/>
      <c r="H11" s="27"/>
      <c r="I11" s="21"/>
      <c r="J11" s="22"/>
    </row>
    <row r="12" spans="1:10" x14ac:dyDescent="0.3">
      <c r="A12" s="20" t="s">
        <v>3</v>
      </c>
      <c r="B12" s="27">
        <v>284852.69</v>
      </c>
      <c r="C12" s="27"/>
      <c r="D12" s="27"/>
      <c r="E12" s="27"/>
      <c r="F12" s="27">
        <v>211166.34</v>
      </c>
      <c r="G12" s="27"/>
      <c r="H12" s="27"/>
      <c r="I12" s="21">
        <f t="shared" ref="I12" si="0">B12+F12</f>
        <v>496019.03</v>
      </c>
      <c r="J12" s="22"/>
    </row>
    <row r="13" spans="1:10" ht="31.2" customHeight="1" x14ac:dyDescent="0.3">
      <c r="A13" s="20"/>
      <c r="B13" s="27"/>
      <c r="C13" s="27"/>
      <c r="D13" s="27"/>
      <c r="E13" s="27"/>
      <c r="F13" s="27"/>
      <c r="G13" s="27"/>
      <c r="H13" s="27"/>
      <c r="I13" s="21"/>
      <c r="J13" s="22"/>
    </row>
    <row r="14" spans="1:10" x14ac:dyDescent="0.3">
      <c r="A14" s="20" t="s">
        <v>4</v>
      </c>
      <c r="B14" s="27">
        <v>1221939.17</v>
      </c>
      <c r="C14" s="27"/>
      <c r="D14" s="27"/>
      <c r="E14" s="27"/>
      <c r="F14" s="27">
        <v>1984010.21</v>
      </c>
      <c r="G14" s="27"/>
      <c r="H14" s="27"/>
      <c r="I14" s="21">
        <f t="shared" ref="I14" si="1">B14+F14</f>
        <v>3205949.38</v>
      </c>
      <c r="J14" s="22"/>
    </row>
    <row r="15" spans="1:10" ht="31.2" customHeight="1" x14ac:dyDescent="0.3">
      <c r="A15" s="20"/>
      <c r="B15" s="27"/>
      <c r="C15" s="27"/>
      <c r="D15" s="27"/>
      <c r="E15" s="27"/>
      <c r="F15" s="27"/>
      <c r="G15" s="27"/>
      <c r="H15" s="27"/>
      <c r="I15" s="21"/>
      <c r="J15" s="22"/>
    </row>
    <row r="16" spans="1:10" x14ac:dyDescent="0.3">
      <c r="A16" s="43" t="s">
        <v>5</v>
      </c>
      <c r="B16" s="33">
        <f>B10-B12-B14</f>
        <v>2019478.04</v>
      </c>
      <c r="C16" s="33"/>
      <c r="D16" s="33"/>
      <c r="E16" s="33"/>
      <c r="F16" s="33">
        <f>F10-F12-F14</f>
        <v>1562760.88</v>
      </c>
      <c r="G16" s="33"/>
      <c r="H16" s="33"/>
      <c r="I16" s="41">
        <f>I10-I12-I14</f>
        <v>3582238.92</v>
      </c>
      <c r="J16" s="42"/>
    </row>
    <row r="17" spans="1:11" ht="31.2" customHeight="1" x14ac:dyDescent="0.3">
      <c r="A17" s="43"/>
      <c r="B17" s="33"/>
      <c r="C17" s="33"/>
      <c r="D17" s="33"/>
      <c r="E17" s="33"/>
      <c r="F17" s="33"/>
      <c r="G17" s="33"/>
      <c r="H17" s="33"/>
      <c r="I17" s="41"/>
      <c r="J17" s="42"/>
    </row>
    <row r="18" spans="1:1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mergeCells count="54">
    <mergeCell ref="F16:F17"/>
    <mergeCell ref="G16:G17"/>
    <mergeCell ref="H16:H17"/>
    <mergeCell ref="I10:J11"/>
    <mergeCell ref="I12:J13"/>
    <mergeCell ref="I14:J15"/>
    <mergeCell ref="I16:J17"/>
    <mergeCell ref="F14:F15"/>
    <mergeCell ref="G14:G15"/>
    <mergeCell ref="H14:H15"/>
    <mergeCell ref="H12:H13"/>
    <mergeCell ref="F10:F11"/>
    <mergeCell ref="G10:G11"/>
    <mergeCell ref="H10:H11"/>
    <mergeCell ref="F12:F13"/>
    <mergeCell ref="G12:G13"/>
    <mergeCell ref="A16:A17"/>
    <mergeCell ref="B16:B17"/>
    <mergeCell ref="C16:C17"/>
    <mergeCell ref="D16:D17"/>
    <mergeCell ref="E16:E17"/>
    <mergeCell ref="E12:E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A10:A11"/>
    <mergeCell ref="B10:B11"/>
    <mergeCell ref="C10:C11"/>
    <mergeCell ref="D10:D11"/>
    <mergeCell ref="E10:E11"/>
    <mergeCell ref="F7:F8"/>
    <mergeCell ref="G7:G8"/>
    <mergeCell ref="H7:H8"/>
    <mergeCell ref="E7:E8"/>
    <mergeCell ref="A7:A8"/>
    <mergeCell ref="B7:B8"/>
    <mergeCell ref="C7:C8"/>
    <mergeCell ref="D7:D8"/>
    <mergeCell ref="E5:E6"/>
    <mergeCell ref="B2:D2"/>
    <mergeCell ref="F2:H2"/>
    <mergeCell ref="A5:A6"/>
    <mergeCell ref="B5:B6"/>
    <mergeCell ref="C5:C6"/>
    <mergeCell ref="D5:D6"/>
    <mergeCell ref="F5:F6"/>
    <mergeCell ref="G5:G6"/>
    <mergeCell ref="H5:H6"/>
  </mergeCells>
  <pageMargins left="0" right="0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Jun 30 2023</vt:lpstr>
      <vt:lpstr>Mar 31 2023</vt:lpstr>
      <vt:lpstr>Dec 31 2022</vt:lpstr>
      <vt:lpstr>Sept 30 2022 (2)</vt:lpstr>
      <vt:lpstr>Sept 30 2022</vt:lpstr>
      <vt:lpstr>June 30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 Thompson</dc:creator>
  <cp:lastModifiedBy>Candi Thompson</cp:lastModifiedBy>
  <cp:lastPrinted>2023-07-06T22:23:51Z</cp:lastPrinted>
  <dcterms:created xsi:type="dcterms:W3CDTF">2022-05-27T14:00:18Z</dcterms:created>
  <dcterms:modified xsi:type="dcterms:W3CDTF">2023-07-06T22:33:04Z</dcterms:modified>
</cp:coreProperties>
</file>